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4240" windowHeight="13140"/>
  </bookViews>
  <sheets>
    <sheet name="3" sheetId="5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5"/>
  <c r="E6"/>
  <c r="E7"/>
  <c r="E8"/>
  <c r="E9"/>
  <c r="E10"/>
  <c r="E11"/>
  <c r="E12"/>
  <c r="E13"/>
  <c r="E14"/>
  <c r="E5"/>
  <c r="I14" l="1"/>
  <c r="L7"/>
  <c r="G8" l="1"/>
  <c r="G5"/>
  <c r="G9"/>
  <c r="G11"/>
  <c r="G14"/>
  <c r="G13"/>
  <c r="G12"/>
  <c r="G10"/>
  <c r="G7"/>
  <c r="G6"/>
  <c r="G4"/>
  <c r="G15" l="1"/>
  <c r="I8"/>
  <c r="I13"/>
  <c r="I5" l="1"/>
  <c r="M12" l="1"/>
  <c r="L12"/>
  <c r="K12"/>
  <c r="J12"/>
  <c r="M10"/>
  <c r="L10"/>
  <c r="K10"/>
  <c r="J10"/>
  <c r="M14"/>
  <c r="L14"/>
  <c r="K14"/>
  <c r="J14"/>
  <c r="M13"/>
  <c r="L13"/>
  <c r="K13"/>
  <c r="J13"/>
  <c r="M11"/>
  <c r="L11"/>
  <c r="K11"/>
  <c r="J11"/>
  <c r="M9"/>
  <c r="L9"/>
  <c r="K9"/>
  <c r="J9"/>
  <c r="J4"/>
  <c r="J6"/>
  <c r="M6"/>
  <c r="L6"/>
  <c r="K6"/>
  <c r="M5"/>
  <c r="L5"/>
  <c r="K5"/>
  <c r="J5"/>
  <c r="M4"/>
  <c r="L4"/>
  <c r="K4"/>
  <c r="I12"/>
  <c r="I11"/>
  <c r="I10"/>
  <c r="I9"/>
  <c r="I7"/>
  <c r="I6"/>
  <c r="I4"/>
  <c r="I15" l="1"/>
</calcChain>
</file>

<file path=xl/sharedStrings.xml><?xml version="1.0" encoding="utf-8"?>
<sst xmlns="http://schemas.openxmlformats.org/spreadsheetml/2006/main" count="40" uniqueCount="39">
  <si>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</si>
  <si>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</si>
  <si>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</si>
  <si>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</si>
  <si>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</si>
  <si>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</si>
  <si>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</si>
  <si>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</si>
  <si>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</si>
  <si>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</si>
  <si>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</si>
  <si>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Отд./корп</t>
  </si>
  <si>
    <t>хлеб</t>
  </si>
  <si>
    <t>№ рец.</t>
  </si>
  <si>
    <t>Выход, г</t>
  </si>
  <si>
    <t>МКОУ Кумухская СОШ</t>
  </si>
  <si>
    <t>Молоко</t>
  </si>
  <si>
    <t>Масло сливочное</t>
  </si>
  <si>
    <t>Соль</t>
  </si>
  <si>
    <t>Яйцо отварное</t>
  </si>
  <si>
    <t>какао</t>
  </si>
  <si>
    <t>Сахар</t>
  </si>
  <si>
    <t>банан</t>
  </si>
  <si>
    <t>печенье</t>
  </si>
  <si>
    <t>Каша</t>
  </si>
  <si>
    <t>Какао</t>
  </si>
  <si>
    <t>Десерт</t>
  </si>
  <si>
    <t>70</t>
  </si>
  <si>
    <t>Цена 1 кг</t>
  </si>
  <si>
    <t>Всего кг</t>
  </si>
  <si>
    <t>Сумма</t>
  </si>
  <si>
    <t>1</t>
  </si>
  <si>
    <t>пшеничная</t>
  </si>
  <si>
    <t>пшено</t>
  </si>
  <si>
    <t>65</t>
  </si>
  <si>
    <t>80</t>
  </si>
  <si>
    <t>9</t>
  </si>
  <si>
    <t>6</t>
  </si>
  <si>
    <t>6,5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</si>
</sst>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11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165" fontId="0" fillId="2" borderId="7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Protection="1">
      <protection locked="0"/>
    </xf>
    <xf numFmtId="49" fontId="0" fillId="2" borderId="4" xfId="0" applyNumberFormat="1" applyFill="1" applyBorder="1" applyProtection="1">
      <protection locked="0"/>
    </xf>
    <xf numFmtId="49" fontId="0" fillId="2" borderId="11" xfId="0" applyNumberFormat="1" applyFill="1" applyBorder="1" applyProtection="1">
      <protection locked="0"/>
    </xf>
    <xf numFmtId="2" fontId="0" fillId="2" borderId="7" xfId="0" applyNumberFormat="1" applyFill="1" applyBorder="1" applyAlignment="1" applyProtection="1">
      <alignment horizontal="left"/>
      <protection locked="0"/>
    </xf>
    <xf numFmtId="2" fontId="0" fillId="2" borderId="16" xfId="0" applyNumberFormat="1" applyFill="1" applyBorder="1" applyAlignment="1" applyProtection="1">
      <alignment horizontal="left"/>
      <protection locked="0"/>
    </xf>
    <xf numFmtId="2" fontId="0" fillId="2" borderId="9" xfId="0" applyNumberFormat="1" applyFill="1" applyBorder="1" applyAlignment="1" applyProtection="1">
      <alignment horizontal="left"/>
      <protection locked="0"/>
    </xf>
    <xf numFmtId="2" fontId="0" fillId="2" borderId="7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0" fontId="0" fillId="0" borderId="0" xfId="0" applyBorder="1" applyAlignment="1" applyProtection="1">
      <protection locked="0"/>
    </xf>
    <xf numFmtId="2" fontId="0" fillId="0" borderId="14" xfId="0" applyNumberFormat="1" applyBorder="1" applyAlignment="1">
      <alignment horizontal="center"/>
    </xf>
    <xf numFmtId="2" fontId="0" fillId="2" borderId="6" xfId="0" applyNumberFormat="1" applyFill="1" applyBorder="1" applyAlignment="1" applyProtection="1">
      <alignment wrapText="1"/>
      <protection locked="0"/>
    </xf>
    <xf numFmtId="2" fontId="0" fillId="2" borderId="4" xfId="0" applyNumberFormat="1" applyFill="1" applyBorder="1" applyAlignment="1" applyProtection="1">
      <alignment wrapText="1"/>
      <protection locked="0"/>
    </xf>
    <xf numFmtId="2" fontId="0" fillId="2" borderId="1" xfId="0" applyNumberFormat="1" applyFill="1" applyBorder="1" applyAlignment="1" applyProtection="1">
      <alignment wrapText="1"/>
      <protection locked="0"/>
    </xf>
    <xf numFmtId="2" fontId="0" fillId="2" borderId="11" xfId="0" applyNumberFormat="1" applyFill="1" applyBorder="1" applyAlignment="1" applyProtection="1">
      <alignment wrapText="1"/>
      <protection locked="0"/>
    </xf>
    <xf numFmtId="0" fontId="0" fillId="2" borderId="19" xfId="0" applyFill="1" applyBorder="1" applyAlignment="1" applyProtection="1">
      <alignment wrapText="1"/>
      <protection locked="0"/>
    </xf>
    <xf numFmtId="0" fontId="0" fillId="2" borderId="20" xfId="0" applyFill="1" applyBorder="1" applyAlignment="1" applyProtection="1">
      <alignment wrapText="1"/>
      <protection locked="0"/>
    </xf>
    <xf numFmtId="1" fontId="0" fillId="2" borderId="1" xfId="0" applyNumberFormat="1" applyFill="1" applyBorder="1" applyAlignment="1" applyProtection="1">
      <alignment horizontal="left"/>
      <protection locked="0"/>
    </xf>
    <xf numFmtId="1" fontId="0" fillId="2" borderId="11" xfId="0" applyNumberFormat="1" applyFill="1" applyBorder="1" applyAlignment="1" applyProtection="1">
      <alignment horizontal="left"/>
      <protection locked="0"/>
    </xf>
    <xf numFmtId="1" fontId="0" fillId="2" borderId="4" xfId="0" applyNumberFormat="1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2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M21"/>
  <sheetViews>
    <sheetView showGridLines="0" showRowColHeaders="0" tabSelected="1" view="pageBreakPreview" zoomScale="60" workbookViewId="0">
      <selection activeCell="P20" sqref="P20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7" width="11.5703125" customWidth="1"/>
    <col min="8" max="8" width="10.140625" customWidth="1"/>
    <col min="10" max="10" width="13.42578125" customWidth="1"/>
    <col min="11" max="11" width="7.7109375" customWidth="1"/>
    <col min="12" max="12" width="7.85546875" customWidth="1"/>
    <col min="13" max="13" width="10.42578125" customWidth="1"/>
  </cols>
  <sheetData>
    <row r="1" spans="1:13">
      <c r="A1" t="s">
        <v>0</v>
      </c>
      <c r="B1" s="54" t="s">
        <v>15</v>
      </c>
      <c r="C1" s="55"/>
      <c r="D1" s="56"/>
      <c r="E1" s="43"/>
      <c r="F1" s="43"/>
      <c r="G1" s="43"/>
      <c r="H1" t="s">
        <v>11</v>
      </c>
      <c r="I1" s="17" t="s">
        <v>31</v>
      </c>
      <c r="L1" t="s">
        <v>1</v>
      </c>
      <c r="M1" s="57">
        <v>4</v>
      </c>
    </row>
    <row r="2" spans="1:13" ht="7.5" customHeight="1" thickBot="1"/>
    <row r="3" spans="1:13" ht="15.75" thickBot="1">
      <c r="A3" s="12" t="s">
        <v>2</v>
      </c>
      <c r="B3" s="13" t="s">
        <v>3</v>
      </c>
      <c r="C3" s="13" t="s">
        <v>13</v>
      </c>
      <c r="D3" s="13" t="s">
        <v>4</v>
      </c>
      <c r="E3" s="44" t="s">
        <v>29</v>
      </c>
      <c r="F3" s="13" t="s">
        <v>28</v>
      </c>
      <c r="G3" s="13" t="s">
        <v>30</v>
      </c>
      <c r="H3" s="13" t="s">
        <v>14</v>
      </c>
      <c r="I3" s="13" t="s">
        <v>5</v>
      </c>
      <c r="J3" s="13" t="s">
        <v>6</v>
      </c>
      <c r="K3" s="13" t="s">
        <v>7</v>
      </c>
      <c r="L3" s="13" t="s">
        <v>8</v>
      </c>
      <c r="M3" s="14" t="s">
        <v>9</v>
      </c>
    </row>
    <row r="4" spans="1:13" ht="15.75" thickBot="1">
      <c r="A4" s="4" t="s">
        <v>10</v>
      </c>
      <c r="B4" s="5" t="s">
        <v>24</v>
      </c>
      <c r="C4" s="35"/>
      <c r="D4" s="23" t="s">
        <v>33</v>
      </c>
      <c r="E4" s="46">
        <f>H4*116/1000</f>
        <v>7.54</v>
      </c>
      <c r="F4" s="23">
        <v>60</v>
      </c>
      <c r="G4" s="23">
        <f>E4*F4</f>
        <v>452.4</v>
      </c>
      <c r="H4" s="35" t="s">
        <v>34</v>
      </c>
      <c r="I4" s="18">
        <f>H4/1000*60</f>
        <v>3.9000000000000004</v>
      </c>
      <c r="J4" s="18">
        <f>H4/100*254</f>
        <v>165.1</v>
      </c>
      <c r="K4" s="18">
        <f>H4/100*7.7</f>
        <v>5.0049999999999999</v>
      </c>
      <c r="L4" s="18">
        <f>H4/100*2.4</f>
        <v>1.56</v>
      </c>
      <c r="M4" s="38">
        <f>H4/100*53.4</f>
        <v>34.71</v>
      </c>
    </row>
    <row r="5" spans="1:13" ht="15.75" thickBot="1">
      <c r="A5" s="7"/>
      <c r="B5" s="10" t="s">
        <v>32</v>
      </c>
      <c r="C5" s="36"/>
      <c r="D5" s="24" t="s">
        <v>16</v>
      </c>
      <c r="E5" s="46">
        <f>H5*116/1000</f>
        <v>8.1199999999999992</v>
      </c>
      <c r="F5" s="26">
        <v>85</v>
      </c>
      <c r="G5" s="23">
        <f t="shared" ref="G5:G14" si="0">E5*F5</f>
        <v>690.19999999999993</v>
      </c>
      <c r="H5" s="36" t="s">
        <v>27</v>
      </c>
      <c r="I5" s="21">
        <f>H5/1000*85</f>
        <v>5.95</v>
      </c>
      <c r="J5" s="21">
        <f>H5/100*58</f>
        <v>40.599999999999994</v>
      </c>
      <c r="K5" s="21">
        <f>H5/100*2.8</f>
        <v>1.9599999999999997</v>
      </c>
      <c r="L5" s="21">
        <f>H5/100*3.2</f>
        <v>2.2399999999999998</v>
      </c>
      <c r="M5" s="39">
        <f>H5/100*4.7</f>
        <v>3.29</v>
      </c>
    </row>
    <row r="6" spans="1:13" ht="15.75" thickBot="1">
      <c r="A6" s="7"/>
      <c r="B6" s="1"/>
      <c r="C6" s="17"/>
      <c r="D6" s="24" t="s">
        <v>17</v>
      </c>
      <c r="E6" s="46">
        <f t="shared" ref="E6:E14" si="1">H6*116/1000</f>
        <v>1.044</v>
      </c>
      <c r="F6" s="24">
        <v>750</v>
      </c>
      <c r="G6" s="23">
        <f t="shared" si="0"/>
        <v>783</v>
      </c>
      <c r="H6" s="17" t="s">
        <v>36</v>
      </c>
      <c r="I6" s="19">
        <f>H6/1000*540</f>
        <v>4.8599999999999994</v>
      </c>
      <c r="J6" s="19">
        <f>H6/100*748</f>
        <v>67.319999999999993</v>
      </c>
      <c r="K6" s="19">
        <f>H6/100*0.6</f>
        <v>5.3999999999999999E-2</v>
      </c>
      <c r="L6" s="19">
        <f>H6/100*82.5</f>
        <v>7.4249999999999998</v>
      </c>
      <c r="M6" s="40">
        <f>H6/100*0.9</f>
        <v>8.1000000000000003E-2</v>
      </c>
    </row>
    <row r="7" spans="1:13" ht="15.75" thickBot="1">
      <c r="A7" s="7"/>
      <c r="B7" s="1"/>
      <c r="C7" s="17"/>
      <c r="D7" s="24" t="s">
        <v>18</v>
      </c>
      <c r="E7" s="46">
        <f t="shared" si="1"/>
        <v>0.754</v>
      </c>
      <c r="F7" s="24">
        <v>15</v>
      </c>
      <c r="G7" s="23">
        <f t="shared" si="0"/>
        <v>11.31</v>
      </c>
      <c r="H7" s="17" t="s">
        <v>38</v>
      </c>
      <c r="I7" s="19">
        <f>H7/1000*10</f>
        <v>6.5000000000000002E-2</v>
      </c>
      <c r="J7" s="19">
        <v>0</v>
      </c>
      <c r="K7" s="19">
        <v>0</v>
      </c>
      <c r="L7" s="19">
        <f>H7/100*0.1</f>
        <v>6.5000000000000006E-3</v>
      </c>
      <c r="M7" s="40">
        <v>0</v>
      </c>
    </row>
    <row r="8" spans="1:13" ht="15.75" thickBot="1">
      <c r="A8" s="7"/>
      <c r="B8" s="2"/>
      <c r="C8" s="17"/>
      <c r="D8" s="49" t="s">
        <v>19</v>
      </c>
      <c r="E8" s="46">
        <f t="shared" si="1"/>
        <v>0.11600000000000001</v>
      </c>
      <c r="F8" s="24">
        <v>230</v>
      </c>
      <c r="G8" s="23">
        <f t="shared" si="0"/>
        <v>26.68</v>
      </c>
      <c r="H8" s="51">
        <v>1</v>
      </c>
      <c r="I8" s="19">
        <f>H8*260/30</f>
        <v>8.6666666666666661</v>
      </c>
      <c r="J8" s="19">
        <v>157</v>
      </c>
      <c r="K8" s="19">
        <v>12.7</v>
      </c>
      <c r="L8" s="19">
        <v>11.5</v>
      </c>
      <c r="M8" s="40">
        <v>0.7</v>
      </c>
    </row>
    <row r="9" spans="1:13" ht="15.75" thickBot="1">
      <c r="A9" s="8"/>
      <c r="B9" s="9"/>
      <c r="C9" s="9"/>
      <c r="D9" s="50" t="s">
        <v>12</v>
      </c>
      <c r="E9" s="46">
        <f t="shared" si="1"/>
        <v>9.2799999999999994</v>
      </c>
      <c r="F9" s="24">
        <v>50</v>
      </c>
      <c r="G9" s="23">
        <f t="shared" si="0"/>
        <v>463.99999999999994</v>
      </c>
      <c r="H9" s="37" t="s">
        <v>35</v>
      </c>
      <c r="I9" s="20">
        <f>H9/1000*40</f>
        <v>3.2</v>
      </c>
      <c r="J9" s="20">
        <f>H9/100*254</f>
        <v>203.20000000000002</v>
      </c>
      <c r="K9" s="20">
        <f>H9/100*7.7</f>
        <v>6.16</v>
      </c>
      <c r="L9" s="20">
        <f>H9/100*2.4</f>
        <v>1.92</v>
      </c>
      <c r="M9" s="20">
        <f>H9/100*53.4</f>
        <v>42.72</v>
      </c>
    </row>
    <row r="10" spans="1:13" ht="15.75" thickBot="1">
      <c r="A10" s="4"/>
      <c r="B10" s="11" t="s">
        <v>25</v>
      </c>
      <c r="C10" s="6"/>
      <c r="D10" t="s">
        <v>20</v>
      </c>
      <c r="E10" s="46">
        <f t="shared" si="1"/>
        <v>0.69599999999999995</v>
      </c>
      <c r="F10" s="24">
        <v>950</v>
      </c>
      <c r="G10" s="23">
        <f t="shared" si="0"/>
        <v>661.19999999999993</v>
      </c>
      <c r="H10" s="35" t="s">
        <v>37</v>
      </c>
      <c r="I10" s="18">
        <f>H10/1000*900</f>
        <v>5.4</v>
      </c>
      <c r="J10" s="18">
        <f>H10/100*374</f>
        <v>22.439999999999998</v>
      </c>
      <c r="K10" s="18">
        <f>H10/100*24.2</f>
        <v>1.452</v>
      </c>
      <c r="L10" s="18">
        <f>H10/100*17.5</f>
        <v>1.05</v>
      </c>
      <c r="M10" s="41">
        <f>H10/100*31.9</f>
        <v>1.9139999999999999</v>
      </c>
    </row>
    <row r="11" spans="1:13" ht="15.75" thickBot="1">
      <c r="A11" s="7"/>
      <c r="B11" s="2"/>
      <c r="C11" s="2"/>
      <c r="D11" s="24" t="s">
        <v>16</v>
      </c>
      <c r="E11" s="46">
        <f t="shared" si="1"/>
        <v>8.1199999999999992</v>
      </c>
      <c r="F11" s="24">
        <v>100</v>
      </c>
      <c r="G11" s="23">
        <f t="shared" si="0"/>
        <v>811.99999999999989</v>
      </c>
      <c r="H11" s="51">
        <v>70</v>
      </c>
      <c r="I11" s="19">
        <f>H11/1000*85</f>
        <v>5.95</v>
      </c>
      <c r="J11" s="19">
        <f>H11/100*58</f>
        <v>40.599999999999994</v>
      </c>
      <c r="K11" s="19">
        <f>H11/100*0.6</f>
        <v>0.42</v>
      </c>
      <c r="L11" s="19">
        <f>H11/100*82.5</f>
        <v>57.749999999999993</v>
      </c>
      <c r="M11" s="30">
        <f>H11/100*0.9</f>
        <v>0.63</v>
      </c>
    </row>
    <row r="12" spans="1:13" ht="15.75" thickBot="1">
      <c r="A12" s="8"/>
      <c r="B12" s="9"/>
      <c r="C12" s="9"/>
      <c r="D12" s="25" t="s">
        <v>21</v>
      </c>
      <c r="E12" s="46">
        <f t="shared" si="1"/>
        <v>1.74</v>
      </c>
      <c r="F12" s="25">
        <v>70</v>
      </c>
      <c r="G12" s="23">
        <f t="shared" si="0"/>
        <v>121.8</v>
      </c>
      <c r="H12" s="52">
        <v>15</v>
      </c>
      <c r="I12" s="20">
        <f>H12/1000*54</f>
        <v>0.80999999999999994</v>
      </c>
      <c r="J12" s="20">
        <f>H12/100*398</f>
        <v>59.699999999999996</v>
      </c>
      <c r="K12" s="20">
        <f>H12/100*0</f>
        <v>0</v>
      </c>
      <c r="L12" s="20">
        <f>H12/100*0</f>
        <v>0</v>
      </c>
      <c r="M12" s="32">
        <f>H12/100*99.7</f>
        <v>14.955</v>
      </c>
    </row>
    <row r="13" spans="1:13" ht="15.75" thickBot="1">
      <c r="A13" s="7"/>
      <c r="B13" s="10" t="s">
        <v>26</v>
      </c>
      <c r="C13" s="3"/>
      <c r="D13" s="26" t="s">
        <v>22</v>
      </c>
      <c r="E13" s="46">
        <f t="shared" si="1"/>
        <v>15.08</v>
      </c>
      <c r="F13" s="26">
        <v>135</v>
      </c>
      <c r="G13" s="23">
        <f t="shared" si="0"/>
        <v>2035.8</v>
      </c>
      <c r="H13" s="53">
        <v>130</v>
      </c>
      <c r="I13" s="21">
        <f>H13/1000*120</f>
        <v>15.600000000000001</v>
      </c>
      <c r="J13" s="21">
        <f>H13/100*89</f>
        <v>115.7</v>
      </c>
      <c r="K13" s="21">
        <f>H13/100*1.5</f>
        <v>1.9500000000000002</v>
      </c>
      <c r="L13" s="21">
        <f>H13/100*0.1</f>
        <v>0.13</v>
      </c>
      <c r="M13" s="42">
        <f>H13/100*21.8</f>
        <v>28.340000000000003</v>
      </c>
    </row>
    <row r="14" spans="1:13" ht="15.75" thickBot="1">
      <c r="A14" s="7"/>
      <c r="B14" s="1"/>
      <c r="C14" s="16"/>
      <c r="D14" s="24" t="s">
        <v>23</v>
      </c>
      <c r="E14" s="46">
        <f t="shared" si="1"/>
        <v>4.6399999999999997</v>
      </c>
      <c r="F14" s="24">
        <v>230</v>
      </c>
      <c r="G14" s="23">
        <f t="shared" si="0"/>
        <v>1067.1999999999998</v>
      </c>
      <c r="H14" s="51">
        <v>40</v>
      </c>
      <c r="I14" s="19">
        <f>H14/1000*165</f>
        <v>6.6000000000000005</v>
      </c>
      <c r="J14" s="19">
        <f>H14/100*485</f>
        <v>194</v>
      </c>
      <c r="K14" s="19">
        <f>H14/100*7.7</f>
        <v>3.08</v>
      </c>
      <c r="L14" s="19">
        <f>H14/100*23.5</f>
        <v>9.4</v>
      </c>
      <c r="M14" s="30">
        <f>H14/100*61</f>
        <v>24.400000000000002</v>
      </c>
    </row>
    <row r="15" spans="1:13">
      <c r="A15" s="7"/>
      <c r="B15" s="1"/>
      <c r="C15" s="6"/>
      <c r="D15" s="23"/>
      <c r="E15" s="45"/>
      <c r="F15" s="23"/>
      <c r="G15" s="23">
        <f>G4+G5+G6+G7+G8+G9+G10+G11+G12+G13+G14</f>
        <v>7125.5899999999992</v>
      </c>
      <c r="H15" s="28"/>
      <c r="I15" s="18">
        <f>I4+I5+I6+I7+I8+I9+I10+I11+I12+I13+I14</f>
        <v>61.001666666666672</v>
      </c>
      <c r="J15" s="15"/>
      <c r="K15" s="18"/>
      <c r="L15" s="31"/>
      <c r="M15" s="33"/>
    </row>
    <row r="16" spans="1:13">
      <c r="A16" s="7"/>
      <c r="B16" s="1"/>
      <c r="C16" s="2"/>
      <c r="D16" s="24"/>
      <c r="E16" s="47"/>
      <c r="F16" s="24"/>
      <c r="G16" s="24"/>
      <c r="H16" s="27"/>
      <c r="I16" s="19"/>
      <c r="J16" s="16"/>
      <c r="K16" s="19"/>
      <c r="L16" s="19"/>
      <c r="M16" s="30"/>
    </row>
    <row r="17" spans="1:13">
      <c r="A17" s="7"/>
      <c r="B17" s="1"/>
      <c r="C17" s="2"/>
      <c r="D17" s="24"/>
      <c r="E17" s="47"/>
      <c r="F17" s="24"/>
      <c r="G17" s="24"/>
      <c r="H17" s="27"/>
      <c r="I17" s="19"/>
      <c r="J17" s="19"/>
      <c r="K17" s="19"/>
      <c r="L17" s="19"/>
      <c r="M17" s="30"/>
    </row>
    <row r="18" spans="1:13">
      <c r="A18" s="7"/>
      <c r="B18" s="1"/>
      <c r="C18" s="2"/>
      <c r="D18" s="24"/>
      <c r="E18" s="47"/>
      <c r="F18" s="24"/>
      <c r="G18" s="24"/>
      <c r="H18" s="27"/>
      <c r="I18" s="19"/>
      <c r="J18" s="19"/>
      <c r="K18" s="19"/>
      <c r="L18" s="19"/>
      <c r="M18" s="30"/>
    </row>
    <row r="19" spans="1:13">
      <c r="A19" s="7"/>
      <c r="B19" s="1"/>
      <c r="C19" s="2"/>
      <c r="D19" s="24"/>
      <c r="E19" s="47"/>
      <c r="F19" s="24"/>
      <c r="G19" s="24"/>
      <c r="H19" s="27"/>
      <c r="I19" s="19"/>
      <c r="J19" s="19"/>
      <c r="K19" s="19"/>
      <c r="L19" s="19"/>
      <c r="M19" s="30"/>
    </row>
    <row r="20" spans="1:13">
      <c r="A20" s="7"/>
      <c r="B20" s="22"/>
      <c r="C20" s="22"/>
      <c r="D20" s="24"/>
      <c r="E20" s="47"/>
      <c r="F20" s="24"/>
      <c r="G20" s="24"/>
      <c r="H20" s="27"/>
      <c r="I20" s="19"/>
      <c r="J20" s="16"/>
      <c r="K20" s="19"/>
      <c r="L20" s="34"/>
      <c r="M20" s="30"/>
    </row>
    <row r="21" spans="1:13" ht="15.75" thickBot="1">
      <c r="A21" s="8"/>
      <c r="B21" s="9"/>
      <c r="C21" s="9"/>
      <c r="D21" s="25"/>
      <c r="E21" s="48"/>
      <c r="F21" s="25"/>
      <c r="G21" s="25"/>
      <c r="H21" s="29"/>
      <c r="I21" s="20"/>
      <c r="J21" s="20"/>
      <c r="K21" s="20"/>
      <c r="L21" s="20"/>
      <c r="M21" s="32"/>
    </row>
  </sheetData>
  <mergeCells count="1">
    <mergeCell ref="B1:D1"/>
  </mergeCells>
  <pageMargins left="0.25" right="0.25" top="0.75" bottom="0.75" header="0.3" footer="0.3"/>
  <pageSetup paperSize="9" scale="83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мирхалум</cp:lastModifiedBy>
  <cp:lastPrinted>2022-12-01T12:00:59Z</cp:lastPrinted>
  <dcterms:created xsi:type="dcterms:W3CDTF">2015-06-05T18:19:34Z</dcterms:created>
  <dcterms:modified xsi:type="dcterms:W3CDTF">2022-12-01T12:01:04Z</dcterms:modified>
</cp:coreProperties>
</file>